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160" activeTab="0"/>
  </bookViews>
  <sheets>
    <sheet name="berekening P4,i;s" sheetId="1" r:id="rId1"/>
    <sheet name="range (verbergen)" sheetId="2" state="hidden" r:id="rId2"/>
    <sheet name="NEN 6079 (verbergen)" sheetId="3" state="hidden" r:id="rId3"/>
  </sheets>
  <definedNames>
    <definedName name="afstand">'berekening P4,i;s'!$D$10</definedName>
    <definedName name="breedte">'berekening P4,i;s'!$D$9</definedName>
    <definedName name="bron">'range (verbergen)'!$B$14</definedName>
    <definedName name="hoogte">'berekening P4,i;s'!$D$8</definedName>
  </definedNames>
  <calcPr fullCalcOnLoad="1"/>
</workbook>
</file>

<file path=xl/sharedStrings.xml><?xml version="1.0" encoding="utf-8"?>
<sst xmlns="http://schemas.openxmlformats.org/spreadsheetml/2006/main" count="75" uniqueCount="55">
  <si>
    <t>b1/2</t>
  </si>
  <si>
    <t>hr</t>
  </si>
  <si>
    <t>xr</t>
  </si>
  <si>
    <t>m</t>
  </si>
  <si>
    <t>straling</t>
  </si>
  <si>
    <t>let op: 45 kW/m2 is standaardwaarde</t>
  </si>
  <si>
    <t>standaard waarde</t>
  </si>
  <si>
    <t>disclaimer</t>
  </si>
  <si>
    <t>copyright</t>
  </si>
  <si>
    <t>hv</t>
  </si>
  <si>
    <t>DEZE SHEET VERBERGEN EN VERSLEUTELEN</t>
  </si>
  <si>
    <t>FA</t>
  </si>
  <si>
    <t>-</t>
  </si>
  <si>
    <t>FB</t>
  </si>
  <si>
    <t>Fv</t>
  </si>
  <si>
    <r>
      <t>bronstraling (</t>
    </r>
    <r>
      <rPr>
        <sz val="10"/>
        <rFont val="Symbol"/>
        <family val="1"/>
      </rPr>
      <t>j</t>
    </r>
    <r>
      <rPr>
        <sz val="10"/>
        <rFont val="Arial"/>
        <family val="2"/>
      </rPr>
      <t>bron)</t>
    </r>
  </si>
  <si>
    <t>kW/m2</t>
  </si>
  <si>
    <r>
      <t>doelstraling (</t>
    </r>
    <r>
      <rPr>
        <sz val="10"/>
        <rFont val="Symbol"/>
        <family val="1"/>
      </rPr>
      <t>j</t>
    </r>
    <r>
      <rPr>
        <sz val="10"/>
        <rFont val="Arial"/>
        <family val="2"/>
      </rPr>
      <t>doel)</t>
    </r>
  </si>
  <si>
    <t>Overslagkans</t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</si>
  <si>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2"/>
      </rPr>
      <t>0</t>
    </r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</si>
  <si>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0"/>
      </rPr>
      <t>30/A</t>
    </r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</si>
  <si>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2"/>
      </rPr>
      <t>30/B-D</t>
    </r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</si>
  <si>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0"/>
      </rPr>
      <t>60/A</t>
    </r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</si>
  <si>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2"/>
      </rPr>
      <t>60/B-D</t>
    </r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</si>
  <si>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0"/>
      </rPr>
      <t>120/A</t>
    </r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</si>
  <si>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2"/>
      </rPr>
      <t>120/B-D</t>
    </r>
  </si>
  <si>
    <t>EIef30/A</t>
  </si>
  <si>
    <t>FIGUUR</t>
  </si>
  <si>
    <t>EIef120/A</t>
  </si>
  <si>
    <t>EIef120/B-D</t>
  </si>
  <si>
    <t>EIef60/A</t>
  </si>
  <si>
    <t>EIef60/B-D</t>
  </si>
  <si>
    <t>EIef30/B-D</t>
  </si>
  <si>
    <t>EIef0</t>
  </si>
  <si>
    <t>P4,i;s</t>
  </si>
  <si>
    <t>Hv</t>
  </si>
  <si>
    <t>b</t>
  </si>
  <si>
    <t>13.3.5 Bepaal de afmetingen en bronstraling vna het stralende oppervlak</t>
  </si>
  <si>
    <t>12.3.6 Bepaling van de warmtestralingsflux</t>
  </si>
  <si>
    <t>x</t>
  </si>
  <si>
    <t>y</t>
  </si>
  <si>
    <t>y-lijn</t>
  </si>
  <si>
    <t>x-lijn</t>
  </si>
  <si>
    <t>12.3.8 Bepaling van de overslagkans</t>
  </si>
  <si>
    <t>Het copyright van de berekeningstool berust bij CBRA bv</t>
  </si>
  <si>
    <r>
      <t>Vaste waarde voor de vlamhoogte (</t>
    </r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</t>
    </r>
  </si>
  <si>
    <r>
      <t>Breedte gevel NEN 6079-compartiment (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>)</t>
    </r>
  </si>
  <si>
    <r>
      <t>Afstand tot observatiepunt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</t>
    </r>
  </si>
  <si>
    <r>
      <t xml:space="preserve">Bronstraling </t>
    </r>
    <r>
      <rPr>
        <i/>
        <sz val="10"/>
        <rFont val="Arial"/>
        <family val="2"/>
      </rPr>
      <t>(</t>
    </r>
    <r>
      <rPr>
        <i/>
        <sz val="10"/>
        <rFont val="Symbol"/>
        <family val="1"/>
      </rPr>
      <t>j</t>
    </r>
    <r>
      <rPr>
        <vertAlign val="subscript"/>
        <sz val="10"/>
        <rFont val="Arial"/>
        <family val="2"/>
      </rPr>
      <t>bron</t>
    </r>
    <r>
      <rPr>
        <sz val="10"/>
        <rFont val="Arial"/>
        <family val="2"/>
      </rPr>
      <t>)</t>
    </r>
  </si>
  <si>
    <r>
      <t>kW/m</t>
    </r>
    <r>
      <rPr>
        <vertAlign val="superscript"/>
        <sz val="10"/>
        <rFont val="Arial"/>
        <family val="2"/>
      </rPr>
      <t>2</t>
    </r>
  </si>
  <si>
    <r>
      <t>B</t>
    </r>
    <r>
      <rPr>
        <u val="single"/>
        <sz val="10"/>
        <rFont val="Arial"/>
        <family val="2"/>
      </rPr>
      <t>randwerendheid</t>
    </r>
    <r>
      <rPr>
        <sz val="10"/>
        <rFont val="Arial"/>
        <family val="2"/>
      </rPr>
      <t xml:space="preserve"> en (on)</t>
    </r>
    <r>
      <rPr>
        <u val="single"/>
        <sz val="10"/>
        <rFont val="Arial"/>
        <family val="2"/>
      </rPr>
      <t>brandbaarheid</t>
    </r>
    <r>
      <rPr>
        <sz val="10"/>
        <rFont val="Arial"/>
        <family val="2"/>
      </rPr>
      <t xml:space="preserve"> ontvangende gevel</t>
    </r>
  </si>
  <si>
    <r>
      <t>Berekende verticale zichtfactor (</t>
    </r>
    <r>
      <rPr>
        <i/>
        <sz val="10"/>
        <rFont val="Arial"/>
        <family val="2"/>
      </rP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</t>
    </r>
  </si>
  <si>
    <r>
      <t>Berekende warmtestralingsflux (</t>
    </r>
    <r>
      <rPr>
        <i/>
        <sz val="10"/>
        <rFont val="Symbol"/>
        <family val="1"/>
      </rPr>
      <t>j</t>
    </r>
    <r>
      <rPr>
        <vertAlign val="subscript"/>
        <sz val="10"/>
        <rFont val="Arial"/>
        <family val="2"/>
      </rPr>
      <t>doel</t>
    </r>
    <r>
      <rPr>
        <sz val="10"/>
        <rFont val="Arial"/>
        <family val="2"/>
      </rPr>
      <t>)</t>
    </r>
  </si>
  <si>
    <r>
      <t>Berekende overslagkans (</t>
    </r>
    <r>
      <rPr>
        <i/>
        <sz val="10"/>
        <rFont val="Arial"/>
        <family val="2"/>
      </rPr>
      <t>P</t>
    </r>
    <r>
      <rPr>
        <vertAlign val="subscript"/>
        <sz val="10"/>
        <rFont val="Arial"/>
        <family val="2"/>
      </rPr>
      <t>4,</t>
    </r>
    <r>
      <rPr>
        <i/>
        <vertAlign val="subscript"/>
        <sz val="10"/>
        <rFont val="Arial"/>
        <family val="2"/>
      </rPr>
      <t>i</t>
    </r>
    <r>
      <rPr>
        <vertAlign val="subscript"/>
        <sz val="10"/>
        <rFont val="Arial"/>
        <family val="2"/>
      </rPr>
      <t>;s</t>
    </r>
    <r>
      <rPr>
        <sz val="10"/>
        <rFont val="Arial"/>
        <family val="2"/>
      </rPr>
      <t>)</t>
    </r>
  </si>
  <si>
    <t xml:space="preserve">De berekening van de overslagkans is gebaseerd op NEN 6079+C1/A1:2018 die in juni 2018 is gepubliceerd door NEN. CBRA bv 
aanvaart geen aansprakelijkheid voor eventuele onjuistheden in of ongewenste effecten door gebruik van de berekeningstool.
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</si>
</sst>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* #,##0_-;\-* #,##0_-;_-* &quot;-&quot;_-;_-@_-"/>
    <numFmt numFmtId="178" formatCode="_-&quot;fl&quot;\ * #,##0.00_-;\-&quot;fl&quot;\ * #,##0.00_-;_-&quot;fl&quot;\ 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00"/>
    <numFmt numFmtId="187" formatCode="0.0000"/>
    <numFmt numFmtId="188" formatCode="0.0"/>
    <numFmt numFmtId="189" formatCode="0.00000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-* #,##0.0_-;_-* #,##0.0\-;_-* &quot;-&quot;??_-;_-@_-"/>
    <numFmt numFmtId="196" formatCode="_-* #,##0_-;_-* #,##0\-;_-* &quot;-&quot;??_-;_-@_-"/>
    <numFmt numFmtId="197" formatCode="0.00000000"/>
    <numFmt numFmtId="198" formatCode="0.0000000"/>
    <numFmt numFmtId="199" formatCode="0.000000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10"/>
      <name val="MetaBookLF-Roman"/>
      <family val="2"/>
    </font>
    <font>
      <sz val="9"/>
      <name val="Calibri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sz val="10"/>
      <name val="Symbol"/>
      <family val="1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i/>
      <vertAlign val="subscript"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sz val="18"/>
      <color indexed="54"/>
      <name val="Calibri Light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i/>
      <sz val="10"/>
      <color indexed="8"/>
      <name val="Symbol"/>
      <family val="1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20"/>
      <color indexed="9"/>
      <name val="Calibri"/>
      <family val="2"/>
    </font>
    <font>
      <b/>
      <i/>
      <sz val="20"/>
      <color indexed="9"/>
      <name val="Calibri"/>
      <family val="2"/>
    </font>
    <font>
      <b/>
      <vertAlign val="subscript"/>
      <sz val="20"/>
      <color indexed="9"/>
      <name val="Calibri"/>
      <family val="2"/>
    </font>
    <font>
      <b/>
      <i/>
      <vertAlign val="subscript"/>
      <sz val="20"/>
      <color indexed="9"/>
      <name val="Calibri"/>
      <family val="2"/>
    </font>
    <font>
      <b/>
      <sz val="10"/>
      <color indexed="8"/>
      <name val="Corbel"/>
      <family val="2"/>
    </font>
    <font>
      <sz val="10"/>
      <color indexed="8"/>
      <name val="Corbel"/>
      <family val="2"/>
    </font>
    <font>
      <sz val="10"/>
      <color indexed="10"/>
      <name val="Corbel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ck">
        <color theme="0"/>
      </top>
      <bottom style="thick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5" borderId="1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79" fontId="0" fillId="34" borderId="12" xfId="46" applyFont="1" applyFill="1" applyBorder="1" applyAlignment="1" applyProtection="1">
      <alignment vertical="center"/>
      <protection locked="0"/>
    </xf>
    <xf numFmtId="179" fontId="0" fillId="34" borderId="12" xfId="46" applyFont="1" applyFill="1" applyBorder="1" applyAlignment="1" applyProtection="1">
      <alignment horizontal="right" vertical="center"/>
      <protection locked="0"/>
    </xf>
    <xf numFmtId="0" fontId="0" fillId="36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2" fontId="0" fillId="35" borderId="0" xfId="46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right" vertical="center"/>
    </xf>
    <xf numFmtId="2" fontId="0" fillId="35" borderId="0" xfId="46" applyNumberFormat="1" applyFont="1" applyFill="1" applyBorder="1" applyAlignment="1">
      <alignment horizontal="right" vertical="center"/>
    </xf>
    <xf numFmtId="0" fontId="0" fillId="35" borderId="0" xfId="0" applyNumberFormat="1" applyFont="1" applyFill="1" applyBorder="1" applyAlignment="1">
      <alignment vertical="center"/>
    </xf>
    <xf numFmtId="2" fontId="1" fillId="35" borderId="0" xfId="46" applyNumberFormat="1" applyFont="1" applyFill="1" applyBorder="1" applyAlignment="1">
      <alignment horizontal="right" vertical="center"/>
    </xf>
    <xf numFmtId="0" fontId="0" fillId="35" borderId="0" xfId="0" applyNumberFormat="1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 horizontal="left" vertical="top" wrapText="1" shrinkToFit="1"/>
    </xf>
    <xf numFmtId="0" fontId="1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5" borderId="15" xfId="0" applyFont="1" applyFill="1" applyBorder="1" applyAlignment="1">
      <alignment horizontal="center" vertical="top" wrapText="1"/>
    </xf>
    <xf numFmtId="0" fontId="2" fillId="35" borderId="0" xfId="0" applyFont="1" applyFill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ijdrage WBDBO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-0.00725"/>
          <c:w val="0.93925"/>
          <c:h val="0.93225"/>
        </c:manualLayout>
      </c:layout>
      <c:scatterChart>
        <c:scatterStyle val="lineMarker"/>
        <c:varyColors val="0"/>
        <c:ser>
          <c:idx val="4"/>
          <c:order val="0"/>
          <c:tx>
            <c:strRef>
              <c:f>'range (verbergen)'!$A$30</c:f>
              <c:strCache>
                <c:ptCount val="1"/>
                <c:pt idx="0">
                  <c:v>EIef0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(verbergen)'!$B$30:$E$30</c:f>
              <c:numCache>
                <c:ptCount val="4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80</c:v>
                </c:pt>
              </c:numCache>
            </c:numRef>
          </c:xVal>
          <c:yVal>
            <c:numRef>
              <c:f>'range (verbergen)'!$B$31:$E$31</c:f>
              <c:numCache>
                <c:ptCount val="4"/>
                <c:pt idx="0">
                  <c:v>0.03</c:v>
                </c:pt>
                <c:pt idx="1">
                  <c:v>0.03</c:v>
                </c:pt>
                <c:pt idx="2">
                  <c:v>0.995</c:v>
                </c:pt>
                <c:pt idx="3">
                  <c:v>0.995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'range (verbergen)'!$A$26</c:f>
              <c:strCache>
                <c:ptCount val="1"/>
                <c:pt idx="0">
                  <c:v>EIef30/A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(verbergen)'!$B$26:$E$26</c:f>
              <c:numCache>
                <c:ptCount val="4"/>
                <c:pt idx="0">
                  <c:v>0</c:v>
                </c:pt>
                <c:pt idx="1">
                  <c:v>22.5</c:v>
                </c:pt>
                <c:pt idx="2">
                  <c:v>47.5</c:v>
                </c:pt>
                <c:pt idx="3">
                  <c:v>80</c:v>
                </c:pt>
              </c:numCache>
            </c:numRef>
          </c:xVal>
          <c:yVal>
            <c:numRef>
              <c:f>'range (verbergen)'!$B$27:$E$27</c:f>
              <c:numCache>
                <c:ptCount val="4"/>
                <c:pt idx="0">
                  <c:v>0.02</c:v>
                </c:pt>
                <c:pt idx="1">
                  <c:v>0.02</c:v>
                </c:pt>
                <c:pt idx="2">
                  <c:v>0.975</c:v>
                </c:pt>
                <c:pt idx="3">
                  <c:v>0.975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'range (verbergen)'!$A$28</c:f>
              <c:strCache>
                <c:ptCount val="1"/>
                <c:pt idx="0">
                  <c:v>EIef30/B-D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(verbergen)'!$B$28:$E$28</c:f>
              <c:numCache>
                <c:ptCount val="4"/>
                <c:pt idx="0">
                  <c:v>0</c:v>
                </c:pt>
                <c:pt idx="1">
                  <c:v>15</c:v>
                </c:pt>
                <c:pt idx="2">
                  <c:v>22.5</c:v>
                </c:pt>
                <c:pt idx="3">
                  <c:v>80</c:v>
                </c:pt>
              </c:numCache>
            </c:numRef>
          </c:xVal>
          <c:yVal>
            <c:numRef>
              <c:f>'range (verbergen)'!$B$29:$E$29</c:f>
              <c:numCache>
                <c:ptCount val="4"/>
                <c:pt idx="0">
                  <c:v>0.025</c:v>
                </c:pt>
                <c:pt idx="1">
                  <c:v>0.025</c:v>
                </c:pt>
                <c:pt idx="2">
                  <c:v>0.99</c:v>
                </c:pt>
                <c:pt idx="3">
                  <c:v>0.99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'range (verbergen)'!$A$22</c:f>
              <c:strCache>
                <c:ptCount val="1"/>
                <c:pt idx="0">
                  <c:v>EIef60/A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(verbergen)'!$B$22:$E$22</c:f>
              <c:numCache>
                <c:ptCount val="4"/>
                <c:pt idx="0">
                  <c:v>0</c:v>
                </c:pt>
                <c:pt idx="1">
                  <c:v>30</c:v>
                </c:pt>
                <c:pt idx="2">
                  <c:v>55</c:v>
                </c:pt>
                <c:pt idx="3">
                  <c:v>80</c:v>
                </c:pt>
              </c:numCache>
            </c:numRef>
          </c:xVal>
          <c:yVal>
            <c:numRef>
              <c:f>'range (verbergen)'!$B$23:$E$23</c:f>
              <c:numCache>
                <c:ptCount val="4"/>
                <c:pt idx="0">
                  <c:v>0.01</c:v>
                </c:pt>
                <c:pt idx="1">
                  <c:v>0.01</c:v>
                </c:pt>
                <c:pt idx="2">
                  <c:v>0.97</c:v>
                </c:pt>
                <c:pt idx="3">
                  <c:v>0.97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'range (verbergen)'!$A$24</c:f>
              <c:strCache>
                <c:ptCount val="1"/>
                <c:pt idx="0">
                  <c:v>EIef60/B-D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(verbergen)'!$B$24:$E$24</c:f>
              <c:numCache>
                <c:ptCount val="4"/>
                <c:pt idx="0">
                  <c:v>0</c:v>
                </c:pt>
                <c:pt idx="1">
                  <c:v>22.5</c:v>
                </c:pt>
                <c:pt idx="2">
                  <c:v>30</c:v>
                </c:pt>
                <c:pt idx="3">
                  <c:v>80</c:v>
                </c:pt>
              </c:numCache>
            </c:numRef>
          </c:xVal>
          <c:yVal>
            <c:numRef>
              <c:f>'range (verbergen)'!$B$25:$E$25</c:f>
              <c:numCache>
                <c:ptCount val="4"/>
                <c:pt idx="0">
                  <c:v>0.015</c:v>
                </c:pt>
                <c:pt idx="1">
                  <c:v>0.015</c:v>
                </c:pt>
                <c:pt idx="2">
                  <c:v>0.985</c:v>
                </c:pt>
                <c:pt idx="3">
                  <c:v>0.985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'range (verbergen)'!$A$18</c:f>
              <c:strCache>
                <c:ptCount val="1"/>
                <c:pt idx="0">
                  <c:v>EIef120/A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(verbergen)'!$B$18:$E$18</c:f>
              <c:numCache>
                <c:ptCount val="4"/>
                <c:pt idx="0">
                  <c:v>0</c:v>
                </c:pt>
                <c:pt idx="1">
                  <c:v>37.5</c:v>
                </c:pt>
                <c:pt idx="2">
                  <c:v>62.5</c:v>
                </c:pt>
                <c:pt idx="3">
                  <c:v>80</c:v>
                </c:pt>
              </c:numCache>
            </c:numRef>
          </c:xVal>
          <c:yVal>
            <c:numRef>
              <c:f>'range (verbergen)'!$B$19:$E$19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0.965</c:v>
                </c:pt>
                <c:pt idx="3">
                  <c:v>0.965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'range (verbergen)'!$A$20</c:f>
              <c:strCache>
                <c:ptCount val="1"/>
                <c:pt idx="0">
                  <c:v>EIef120/B-D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(verbergen)'!$B$20:$E$20</c:f>
              <c:numCache>
                <c:ptCount val="4"/>
                <c:pt idx="0">
                  <c:v>0</c:v>
                </c:pt>
                <c:pt idx="1">
                  <c:v>30</c:v>
                </c:pt>
                <c:pt idx="2">
                  <c:v>37.5</c:v>
                </c:pt>
                <c:pt idx="3">
                  <c:v>80</c:v>
                </c:pt>
              </c:numCache>
            </c:numRef>
          </c:xVal>
          <c:yVal>
            <c:numRef>
              <c:f>'range (verbergen)'!$B$21:$E$21</c:f>
              <c:numCache>
                <c:ptCount val="4"/>
                <c:pt idx="0">
                  <c:v>0.005</c:v>
                </c:pt>
                <c:pt idx="1">
                  <c:v>0.005</c:v>
                </c:pt>
                <c:pt idx="2">
                  <c:v>0.98</c:v>
                </c:pt>
                <c:pt idx="3">
                  <c:v>0.98</c:v>
                </c:pt>
              </c:numCache>
            </c:numRef>
          </c:yVal>
          <c:smooth val="0"/>
        </c:ser>
        <c:ser>
          <c:idx val="7"/>
          <c:order val="7"/>
          <c:tx>
            <c:v>P4,i;s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'range (verbergen)'!$B$33</c:f>
              <c:numCache>
                <c:ptCount val="1"/>
                <c:pt idx="0">
                  <c:v>31.54867621220766</c:v>
                </c:pt>
              </c:numCache>
            </c:numRef>
          </c:xVal>
          <c:yVal>
            <c:numRef>
              <c:f>'range (verbergen)'!$B$34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lijn y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(verbergen)'!$C$33:$D$33</c:f>
              <c:numCache>
                <c:ptCount val="2"/>
                <c:pt idx="0">
                  <c:v>31.54867621220766</c:v>
                </c:pt>
                <c:pt idx="1">
                  <c:v>31.54867621220766</c:v>
                </c:pt>
              </c:numCache>
            </c:numRef>
          </c:xVal>
          <c:yVal>
            <c:numRef>
              <c:f>'range (verbergen)'!$C$34:$D$34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x-lijn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(verbergen)'!$E$33:$F$33</c:f>
              <c:numCache>
                <c:ptCount val="2"/>
                <c:pt idx="0">
                  <c:v>0</c:v>
                </c:pt>
                <c:pt idx="1">
                  <c:v>31.54867621220766</c:v>
                </c:pt>
              </c:numCache>
            </c:numRef>
          </c:xVal>
          <c:yVal>
            <c:numRef>
              <c:f>'range (verbergen)'!$E$34:$F$34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axId val="26534438"/>
        <c:axId val="37483351"/>
      </c:scatterChart>
      <c:valAx>
        <c:axId val="26534438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Warmtestralingsflux,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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doel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[kW/m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3351"/>
        <c:crosses val="autoZero"/>
        <c:crossBetween val="midCat"/>
        <c:dispUnits/>
        <c:majorUnit val="10"/>
      </c:valAx>
      <c:valAx>
        <c:axId val="374833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Overslagkans P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4,i;s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[-] 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4438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485"/>
          <c:y val="0.27875"/>
          <c:w val="0.2097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95250</xdr:rowOff>
    </xdr:from>
    <xdr:to>
      <xdr:col>7</xdr:col>
      <xdr:colOff>9525</xdr:colOff>
      <xdr:row>31</xdr:row>
      <xdr:rowOff>19050</xdr:rowOff>
    </xdr:to>
    <xdr:graphicFrame>
      <xdr:nvGraphicFramePr>
        <xdr:cNvPr id="1" name="Grafiek 12"/>
        <xdr:cNvGraphicFramePr/>
      </xdr:nvGraphicFramePr>
      <xdr:xfrm>
        <a:off x="342900" y="4114800"/>
        <a:ext cx="62198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9525</xdr:rowOff>
    </xdr:from>
    <xdr:to>
      <xdr:col>8</xdr:col>
      <xdr:colOff>0</xdr:colOff>
      <xdr:row>5</xdr:row>
      <xdr:rowOff>133350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"/>
          <a:ext cx="6638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</xdr:row>
      <xdr:rowOff>85725</xdr:rowOff>
    </xdr:from>
    <xdr:to>
      <xdr:col>2</xdr:col>
      <xdr:colOff>3190875</xdr:colOff>
      <xdr:row>2</xdr:row>
      <xdr:rowOff>381000</xdr:rowOff>
    </xdr:to>
    <xdr:sp>
      <xdr:nvSpPr>
        <xdr:cNvPr id="3" name="Rechthoek 7"/>
        <xdr:cNvSpPr>
          <a:spLocks/>
        </xdr:cNvSpPr>
      </xdr:nvSpPr>
      <xdr:spPr>
        <a:xfrm>
          <a:off x="352425" y="133350"/>
          <a:ext cx="31718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NEN 6079:2016+C1/A1:2018
</a:t>
          </a:r>
          <a:r>
            <a:rPr lang="en-US" cap="none" sz="2000" b="1" i="0" u="none" baseline="0">
              <a:solidFill>
                <a:srgbClr val="FFFFFF"/>
              </a:solidFill>
            </a:rPr>
            <a:t>Bepaling overslagkans, </a:t>
          </a:r>
          <a:r>
            <a:rPr lang="en-US" cap="none" sz="2000" b="1" i="1" u="none" baseline="0">
              <a:solidFill>
                <a:srgbClr val="FFFFFF"/>
              </a:solidFill>
            </a:rPr>
            <a:t>P</a:t>
          </a:r>
          <a:r>
            <a:rPr lang="en-US" cap="none" sz="2000" b="1" i="0" u="none" baseline="-25000">
              <a:solidFill>
                <a:srgbClr val="FFFFFF"/>
              </a:solidFill>
            </a:rPr>
            <a:t>4,</a:t>
          </a:r>
          <a:r>
            <a:rPr lang="en-US" cap="none" sz="2000" b="1" i="1" u="none" baseline="-25000">
              <a:solidFill>
                <a:srgbClr val="FFFFFF"/>
              </a:solidFill>
            </a:rPr>
            <a:t>i</a:t>
          </a:r>
          <a:r>
            <a:rPr lang="en-US" cap="none" sz="2000" b="1" i="0" u="none" baseline="-25000">
              <a:solidFill>
                <a:srgbClr val="FFFFFF"/>
              </a:solidFill>
            </a:rPr>
            <a:t>;s</a:t>
          </a:r>
        </a:p>
      </xdr:txBody>
    </xdr:sp>
    <xdr:clientData/>
  </xdr:twoCellAnchor>
  <xdr:twoCellAnchor>
    <xdr:from>
      <xdr:col>2</xdr:col>
      <xdr:colOff>476250</xdr:colOff>
      <xdr:row>31</xdr:row>
      <xdr:rowOff>133350</xdr:rowOff>
    </xdr:from>
    <xdr:to>
      <xdr:col>6</xdr:col>
      <xdr:colOff>542925</xdr:colOff>
      <xdr:row>32</xdr:row>
      <xdr:rowOff>152400</xdr:rowOff>
    </xdr:to>
    <xdr:sp>
      <xdr:nvSpPr>
        <xdr:cNvPr id="4" name="Rechthoek 6"/>
        <xdr:cNvSpPr>
          <a:spLocks/>
        </xdr:cNvSpPr>
      </xdr:nvSpPr>
      <xdr:spPr>
        <a:xfrm>
          <a:off x="809625" y="7219950"/>
          <a:ext cx="5676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cbra </a:t>
          </a:r>
          <a:r>
            <a:rPr lang="en-US" cap="none" sz="1000" b="0" i="0" u="none" baseline="0">
              <a:solidFill>
                <a:srgbClr val="000000"/>
              </a:solidFill>
            </a:rPr>
            <a:t>bv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|</a:t>
          </a:r>
          <a:r>
            <a:rPr lang="en-US" cap="none" sz="1000" b="0" i="0" u="none" baseline="0">
              <a:solidFill>
                <a:srgbClr val="000000"/>
              </a:solidFill>
            </a:rPr>
            <a:t> Smidsstraat 5, 8601 WB Sneek </a:t>
          </a:r>
          <a:r>
            <a:rPr lang="en-US" cap="none" sz="1000" b="0" i="0" u="none" baseline="0">
              <a:solidFill>
                <a:srgbClr val="FF0000"/>
              </a:solidFill>
            </a:rPr>
            <a:t>|</a:t>
          </a:r>
          <a:r>
            <a:rPr lang="en-US" cap="none" sz="1000" b="0" i="0" u="none" baseline="0">
              <a:solidFill>
                <a:srgbClr val="000000"/>
              </a:solidFill>
            </a:rPr>
            <a:t> Baanstraat 17, 3111 KM Schiedam </a:t>
          </a:r>
          <a:r>
            <a:rPr lang="en-US" cap="none" sz="1000" b="0" i="0" u="none" baseline="0">
              <a:solidFill>
                <a:srgbClr val="FF0000"/>
              </a:solidFill>
            </a:rPr>
            <a:t>|</a:t>
          </a:r>
          <a:r>
            <a:rPr lang="en-US" cap="none" sz="1000" b="0" i="0" u="none" baseline="0">
              <a:solidFill>
                <a:srgbClr val="000000"/>
              </a:solidFill>
            </a:rPr>
            <a:t> info@cbra.nl </a:t>
          </a:r>
          <a:r>
            <a:rPr lang="en-US" cap="none" sz="1000" b="0" i="0" u="none" baseline="0">
              <a:solidFill>
                <a:srgbClr val="FF0000"/>
              </a:solidFill>
            </a:rPr>
            <a:t>|</a:t>
          </a:r>
          <a:r>
            <a:rPr lang="en-US" cap="none" sz="1000" b="0" i="0" u="none" baseline="0">
              <a:solidFill>
                <a:srgbClr val="000000"/>
              </a:solidFill>
            </a:rPr>
            <a:t> cbra.nl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H38"/>
  <sheetViews>
    <sheetView tabSelected="1" zoomScalePageLayoutView="0" workbookViewId="0" topLeftCell="A1">
      <selection activeCell="M8" sqref="M8"/>
    </sheetView>
  </sheetViews>
  <sheetFormatPr defaultColWidth="9.140625" defaultRowHeight="17.25" customHeight="1"/>
  <cols>
    <col min="1" max="1" width="1.7109375" style="20" customWidth="1"/>
    <col min="2" max="2" width="3.28125" style="20" customWidth="1"/>
    <col min="3" max="3" width="55.8515625" style="20" customWidth="1"/>
    <col min="4" max="4" width="12.421875" style="20" customWidth="1"/>
    <col min="5" max="5" width="6.7109375" style="20" customWidth="1"/>
    <col min="6" max="7" width="9.140625" style="20" customWidth="1"/>
    <col min="8" max="8" width="3.140625" style="20" customWidth="1"/>
    <col min="9" max="16384" width="9.140625" style="20" customWidth="1"/>
  </cols>
  <sheetData>
    <row r="1" ht="3.75" customHeight="1"/>
    <row r="2" spans="2:8" ht="41.25" customHeight="1">
      <c r="B2" s="21"/>
      <c r="C2" s="22"/>
      <c r="D2" s="23"/>
      <c r="E2" s="23"/>
      <c r="F2" s="23"/>
      <c r="G2" s="14"/>
      <c r="H2" s="24"/>
    </row>
    <row r="3" spans="2:8" ht="41.25" customHeight="1">
      <c r="B3" s="25"/>
      <c r="C3" s="26"/>
      <c r="D3" s="17"/>
      <c r="E3" s="17"/>
      <c r="F3" s="17"/>
      <c r="G3" s="15"/>
      <c r="H3" s="16"/>
    </row>
    <row r="4" spans="2:8" ht="17.25" customHeight="1">
      <c r="B4" s="25"/>
      <c r="C4" s="26"/>
      <c r="D4" s="17"/>
      <c r="E4" s="17"/>
      <c r="F4" s="17"/>
      <c r="G4" s="17"/>
      <c r="H4" s="16"/>
    </row>
    <row r="5" spans="2:8" ht="17.25" customHeight="1">
      <c r="B5" s="25"/>
      <c r="C5" s="26"/>
      <c r="D5" s="17"/>
      <c r="E5" s="17"/>
      <c r="F5" s="17"/>
      <c r="G5" s="17"/>
      <c r="H5" s="16"/>
    </row>
    <row r="6" spans="2:8" ht="17.25" customHeight="1">
      <c r="B6" s="25"/>
      <c r="C6" s="17"/>
      <c r="D6" s="17"/>
      <c r="E6" s="17"/>
      <c r="F6" s="17"/>
      <c r="G6" s="17"/>
      <c r="H6" s="16"/>
    </row>
    <row r="7" spans="2:8" ht="17.25" customHeight="1">
      <c r="B7" s="25"/>
      <c r="C7" s="17"/>
      <c r="D7" s="17"/>
      <c r="E7" s="17"/>
      <c r="F7" s="17"/>
      <c r="G7" s="17"/>
      <c r="H7" s="16"/>
    </row>
    <row r="8" spans="2:8" ht="17.25" customHeight="1" thickBot="1">
      <c r="B8" s="25"/>
      <c r="C8" s="17" t="s">
        <v>45</v>
      </c>
      <c r="D8" s="27">
        <v>10</v>
      </c>
      <c r="E8" s="28" t="s">
        <v>3</v>
      </c>
      <c r="F8" s="17"/>
      <c r="G8" s="17"/>
      <c r="H8" s="16"/>
    </row>
    <row r="9" spans="2:8" ht="17.25" customHeight="1" thickBot="1" thickTop="1">
      <c r="B9" s="25"/>
      <c r="C9" s="17" t="s">
        <v>46</v>
      </c>
      <c r="D9" s="18">
        <v>40</v>
      </c>
      <c r="E9" s="28" t="s">
        <v>3</v>
      </c>
      <c r="F9" s="17"/>
      <c r="G9" s="17"/>
      <c r="H9" s="16"/>
    </row>
    <row r="10" spans="2:8" ht="17.25" customHeight="1" thickBot="1" thickTop="1">
      <c r="B10" s="25"/>
      <c r="C10" s="17" t="s">
        <v>47</v>
      </c>
      <c r="D10" s="18">
        <v>5</v>
      </c>
      <c r="E10" s="28" t="s">
        <v>3</v>
      </c>
      <c r="F10" s="17"/>
      <c r="G10" s="17"/>
      <c r="H10" s="16"/>
    </row>
    <row r="11" spans="2:8" ht="17.25" customHeight="1" thickBot="1" thickTop="1">
      <c r="B11" s="25"/>
      <c r="C11" s="17" t="s">
        <v>48</v>
      </c>
      <c r="D11" s="18">
        <v>45</v>
      </c>
      <c r="E11" s="28" t="s">
        <v>49</v>
      </c>
      <c r="F11" s="38"/>
      <c r="G11" s="38"/>
      <c r="H11" s="16"/>
    </row>
    <row r="12" spans="2:8" ht="17.25" customHeight="1" thickBot="1" thickTop="1">
      <c r="B12" s="25"/>
      <c r="C12" s="17" t="s">
        <v>50</v>
      </c>
      <c r="D12" s="19" t="s">
        <v>29</v>
      </c>
      <c r="E12" s="28"/>
      <c r="F12" s="38"/>
      <c r="G12" s="38"/>
      <c r="H12" s="16"/>
    </row>
    <row r="13" spans="2:8" ht="17.25" customHeight="1" thickTop="1">
      <c r="B13" s="25"/>
      <c r="C13" s="17"/>
      <c r="D13" s="29"/>
      <c r="E13" s="28"/>
      <c r="F13" s="17"/>
      <c r="G13" s="17"/>
      <c r="H13" s="16"/>
    </row>
    <row r="14" spans="2:8" ht="17.25" customHeight="1">
      <c r="B14" s="25"/>
      <c r="C14" s="17" t="s">
        <v>51</v>
      </c>
      <c r="D14" s="30">
        <f>'NEN 6079 (verbergen)'!B16</f>
        <v>0.7010816936046147</v>
      </c>
      <c r="E14" s="31" t="s">
        <v>12</v>
      </c>
      <c r="F14" s="17"/>
      <c r="G14" s="17"/>
      <c r="H14" s="16"/>
    </row>
    <row r="15" spans="2:8" ht="17.25" customHeight="1">
      <c r="B15" s="25"/>
      <c r="C15" s="17" t="s">
        <v>52</v>
      </c>
      <c r="D15" s="30">
        <f>'NEN 6079 (verbergen)'!B17</f>
        <v>31.54867621220766</v>
      </c>
      <c r="E15" s="31" t="s">
        <v>49</v>
      </c>
      <c r="F15" s="17"/>
      <c r="G15" s="17"/>
      <c r="H15" s="16"/>
    </row>
    <row r="16" spans="2:8" ht="17.25" customHeight="1">
      <c r="B16" s="25"/>
      <c r="C16" s="17" t="s">
        <v>53</v>
      </c>
      <c r="D16" s="32">
        <f>'NEN 6079 (verbergen)'!C30</f>
        <v>1</v>
      </c>
      <c r="E16" s="31" t="s">
        <v>12</v>
      </c>
      <c r="F16" s="17"/>
      <c r="G16" s="17"/>
      <c r="H16" s="16"/>
    </row>
    <row r="17" spans="2:8" ht="6" customHeight="1">
      <c r="B17" s="25"/>
      <c r="C17" s="37"/>
      <c r="D17" s="32"/>
      <c r="E17" s="33"/>
      <c r="F17" s="17"/>
      <c r="G17" s="17"/>
      <c r="H17" s="16"/>
    </row>
    <row r="18" spans="2:8" ht="17.25" customHeight="1">
      <c r="B18" s="25"/>
      <c r="C18" s="17"/>
      <c r="D18" s="17"/>
      <c r="E18" s="17"/>
      <c r="F18" s="17"/>
      <c r="G18" s="17"/>
      <c r="H18" s="16"/>
    </row>
    <row r="19" spans="2:8" ht="17.25" customHeight="1">
      <c r="B19" s="25"/>
      <c r="C19" s="17"/>
      <c r="D19" s="17"/>
      <c r="E19" s="17"/>
      <c r="F19" s="17"/>
      <c r="G19" s="17"/>
      <c r="H19" s="16"/>
    </row>
    <row r="20" spans="2:8" ht="17.25" customHeight="1">
      <c r="B20" s="25"/>
      <c r="C20" s="17"/>
      <c r="D20" s="17"/>
      <c r="E20" s="17"/>
      <c r="F20" s="17"/>
      <c r="G20" s="17"/>
      <c r="H20" s="16"/>
    </row>
    <row r="21" spans="2:8" ht="17.25" customHeight="1">
      <c r="B21" s="25"/>
      <c r="C21" s="17"/>
      <c r="D21" s="17"/>
      <c r="E21" s="17"/>
      <c r="F21" s="17"/>
      <c r="G21" s="17"/>
      <c r="H21" s="16"/>
    </row>
    <row r="22" spans="2:8" ht="17.25" customHeight="1">
      <c r="B22" s="25"/>
      <c r="C22" s="17"/>
      <c r="D22" s="17"/>
      <c r="E22" s="17"/>
      <c r="F22" s="17"/>
      <c r="G22" s="17"/>
      <c r="H22" s="16"/>
    </row>
    <row r="23" spans="2:8" ht="17.25" customHeight="1">
      <c r="B23" s="25"/>
      <c r="C23" s="17"/>
      <c r="D23" s="17"/>
      <c r="E23" s="17"/>
      <c r="F23" s="17"/>
      <c r="G23" s="17"/>
      <c r="H23" s="16"/>
    </row>
    <row r="24" spans="2:8" ht="17.25" customHeight="1">
      <c r="B24" s="25"/>
      <c r="C24" s="17"/>
      <c r="D24" s="17"/>
      <c r="E24" s="17"/>
      <c r="F24" s="17"/>
      <c r="G24" s="17"/>
      <c r="H24" s="16"/>
    </row>
    <row r="25" spans="2:8" ht="17.25" customHeight="1">
      <c r="B25" s="25"/>
      <c r="C25" s="17"/>
      <c r="D25" s="17"/>
      <c r="E25" s="17"/>
      <c r="F25" s="17"/>
      <c r="G25" s="17"/>
      <c r="H25" s="16"/>
    </row>
    <row r="26" spans="2:8" ht="17.25" customHeight="1">
      <c r="B26" s="25"/>
      <c r="C26" s="17"/>
      <c r="D26" s="17"/>
      <c r="E26" s="17"/>
      <c r="F26" s="17"/>
      <c r="G26" s="17"/>
      <c r="H26" s="16"/>
    </row>
    <row r="27" spans="2:8" ht="17.25" customHeight="1">
      <c r="B27" s="25"/>
      <c r="C27" s="17"/>
      <c r="D27" s="17"/>
      <c r="E27" s="17"/>
      <c r="F27" s="17"/>
      <c r="G27" s="17"/>
      <c r="H27" s="16"/>
    </row>
    <row r="28" spans="2:8" ht="17.25" customHeight="1">
      <c r="B28" s="25"/>
      <c r="C28" s="17"/>
      <c r="D28" s="17"/>
      <c r="E28" s="17"/>
      <c r="F28" s="17"/>
      <c r="G28" s="17"/>
      <c r="H28" s="16"/>
    </row>
    <row r="29" spans="2:8" ht="17.25" customHeight="1">
      <c r="B29" s="25"/>
      <c r="C29" s="17"/>
      <c r="D29" s="17"/>
      <c r="E29" s="17"/>
      <c r="F29" s="17"/>
      <c r="G29" s="17"/>
      <c r="H29" s="16"/>
    </row>
    <row r="30" spans="2:8" ht="17.25" customHeight="1">
      <c r="B30" s="25"/>
      <c r="C30" s="17"/>
      <c r="D30" s="17"/>
      <c r="E30" s="17"/>
      <c r="F30" s="17"/>
      <c r="G30" s="17"/>
      <c r="H30" s="16"/>
    </row>
    <row r="31" spans="2:8" ht="17.25" customHeight="1">
      <c r="B31" s="25"/>
      <c r="C31" s="17"/>
      <c r="D31" s="17"/>
      <c r="E31" s="17"/>
      <c r="F31" s="17"/>
      <c r="G31" s="17"/>
      <c r="H31" s="16"/>
    </row>
    <row r="32" spans="2:8" ht="17.25" customHeight="1">
      <c r="B32" s="25"/>
      <c r="C32" s="17"/>
      <c r="D32" s="17"/>
      <c r="E32" s="17"/>
      <c r="F32" s="17"/>
      <c r="G32" s="17"/>
      <c r="H32" s="16"/>
    </row>
    <row r="33" spans="2:8" ht="12.75" customHeight="1">
      <c r="B33" s="34"/>
      <c r="C33" s="35"/>
      <c r="D33" s="35"/>
      <c r="E33" s="35"/>
      <c r="F33" s="35"/>
      <c r="G33" s="35"/>
      <c r="H33" s="36"/>
    </row>
    <row r="34" ht="8.25" customHeight="1"/>
    <row r="35" spans="2:8" ht="17.25" customHeight="1">
      <c r="B35" s="39" t="s">
        <v>7</v>
      </c>
      <c r="C35" s="40"/>
      <c r="D35" s="40"/>
      <c r="E35" s="40"/>
      <c r="F35" s="40"/>
      <c r="G35" s="40"/>
      <c r="H35" s="41"/>
    </row>
    <row r="36" spans="2:8" ht="24.75" customHeight="1">
      <c r="B36" s="46" t="s">
        <v>54</v>
      </c>
      <c r="C36" s="47"/>
      <c r="D36" s="47"/>
      <c r="E36" s="47"/>
      <c r="F36" s="47"/>
      <c r="G36" s="47"/>
      <c r="H36" s="48"/>
    </row>
    <row r="37" spans="2:8" ht="17.25" customHeight="1">
      <c r="B37" s="42" t="s">
        <v>8</v>
      </c>
      <c r="C37" s="43"/>
      <c r="D37" s="43"/>
      <c r="E37" s="43"/>
      <c r="F37" s="43"/>
      <c r="G37" s="43"/>
      <c r="H37" s="44"/>
    </row>
    <row r="38" spans="2:8" ht="17.25" customHeight="1">
      <c r="B38" s="49" t="s">
        <v>44</v>
      </c>
      <c r="C38" s="50"/>
      <c r="D38" s="50"/>
      <c r="E38" s="50"/>
      <c r="F38" s="50"/>
      <c r="G38" s="50"/>
      <c r="H38" s="51"/>
    </row>
  </sheetData>
  <sheetProtection password="B57B" sheet="1" objects="1" scenarios="1"/>
  <mergeCells count="5">
    <mergeCell ref="F11:G12"/>
    <mergeCell ref="B35:H35"/>
    <mergeCell ref="B36:H36"/>
    <mergeCell ref="B37:H37"/>
    <mergeCell ref="B38:H38"/>
  </mergeCells>
  <printOptions/>
  <pageMargins left="0.75" right="0.75" top="1" bottom="1" header="0.5" footer="0.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F34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6384" width="9.140625" style="6" customWidth="1"/>
  </cols>
  <sheetData>
    <row r="1" ht="11.25">
      <c r="B1" s="6" t="s">
        <v>4</v>
      </c>
    </row>
    <row r="2" spans="1:3" ht="11.25">
      <c r="A2" s="6">
        <v>1</v>
      </c>
      <c r="B2" s="6">
        <v>15</v>
      </c>
      <c r="C2" s="6" t="s">
        <v>5</v>
      </c>
    </row>
    <row r="3" spans="1:3" ht="11.25">
      <c r="A3" s="6">
        <v>2</v>
      </c>
      <c r="B3" s="6">
        <f>B2+15</f>
        <v>30</v>
      </c>
      <c r="C3" s="6" t="s">
        <v>5</v>
      </c>
    </row>
    <row r="4" spans="1:3" ht="11.25">
      <c r="A4" s="6">
        <v>3</v>
      </c>
      <c r="B4" s="6">
        <f aca="true" t="shared" si="0" ref="B4:B9">B3+15</f>
        <v>45</v>
      </c>
      <c r="C4" s="6" t="s">
        <v>6</v>
      </c>
    </row>
    <row r="5" spans="1:3" ht="11.25">
      <c r="A5" s="6">
        <v>4</v>
      </c>
      <c r="B5" s="6">
        <f t="shared" si="0"/>
        <v>60</v>
      </c>
      <c r="C5" s="6" t="s">
        <v>5</v>
      </c>
    </row>
    <row r="6" spans="1:3" ht="11.25">
      <c r="A6" s="6">
        <v>5</v>
      </c>
      <c r="B6" s="6">
        <f t="shared" si="0"/>
        <v>75</v>
      </c>
      <c r="C6" s="6" t="s">
        <v>5</v>
      </c>
    </row>
    <row r="7" spans="1:3" ht="11.25">
      <c r="A7" s="6">
        <v>6</v>
      </c>
      <c r="B7" s="6">
        <f t="shared" si="0"/>
        <v>90</v>
      </c>
      <c r="C7" s="6" t="s">
        <v>5</v>
      </c>
    </row>
    <row r="8" spans="1:3" ht="11.25">
      <c r="A8" s="6">
        <v>7</v>
      </c>
      <c r="B8" s="6">
        <f t="shared" si="0"/>
        <v>105</v>
      </c>
      <c r="C8" s="6" t="s">
        <v>5</v>
      </c>
    </row>
    <row r="9" spans="1:3" ht="11.25">
      <c r="A9" s="6">
        <v>8</v>
      </c>
      <c r="B9" s="6">
        <f t="shared" si="0"/>
        <v>120</v>
      </c>
      <c r="C9" s="6" t="s">
        <v>5</v>
      </c>
    </row>
    <row r="10" ht="11.25">
      <c r="A10" s="6">
        <v>9</v>
      </c>
    </row>
    <row r="11" ht="11.25">
      <c r="A11" s="6">
        <v>19</v>
      </c>
    </row>
    <row r="12" ht="11.25">
      <c r="A12" s="6">
        <v>20</v>
      </c>
    </row>
    <row r="13" spans="2:3" s="5" customFormat="1" ht="11.25">
      <c r="B13" s="5">
        <v>3</v>
      </c>
      <c r="C13" s="5">
        <f>B13</f>
        <v>3</v>
      </c>
    </row>
    <row r="14" spans="2:3" ht="11.25">
      <c r="B14" s="6">
        <f>LOOKUP(B13,$A$2:$A$12,B2:B12)</f>
        <v>45</v>
      </c>
      <c r="C14" s="6" t="str">
        <f>LOOKUP(C13,$A$2:$A$12,C2:C12)</f>
        <v>standaard waarde</v>
      </c>
    </row>
    <row r="17" ht="11.25">
      <c r="A17" s="6" t="s">
        <v>27</v>
      </c>
    </row>
    <row r="18" spans="1:5" ht="12.75">
      <c r="A18" s="10" t="s">
        <v>28</v>
      </c>
      <c r="B18" s="11">
        <v>0</v>
      </c>
      <c r="C18" s="11">
        <v>37.5</v>
      </c>
      <c r="D18" s="11">
        <v>62.5</v>
      </c>
      <c r="E18" s="11">
        <v>80</v>
      </c>
    </row>
    <row r="19" spans="1:5" ht="12.75">
      <c r="A19" s="11"/>
      <c r="B19" s="11">
        <v>0</v>
      </c>
      <c r="C19" s="11">
        <v>0</v>
      </c>
      <c r="D19" s="11">
        <v>0.965</v>
      </c>
      <c r="E19" s="11">
        <f>D19</f>
        <v>0.965</v>
      </c>
    </row>
    <row r="20" spans="1:5" ht="12.75">
      <c r="A20" s="10" t="s">
        <v>29</v>
      </c>
      <c r="B20" s="11">
        <v>0</v>
      </c>
      <c r="C20" s="11">
        <v>30</v>
      </c>
      <c r="D20" s="11">
        <v>37.5</v>
      </c>
      <c r="E20" s="11">
        <v>80</v>
      </c>
    </row>
    <row r="21" spans="1:5" ht="12.75">
      <c r="A21" s="11"/>
      <c r="B21" s="11">
        <v>0.005</v>
      </c>
      <c r="C21" s="11">
        <f>B21</f>
        <v>0.005</v>
      </c>
      <c r="D21" s="11">
        <v>0.98</v>
      </c>
      <c r="E21" s="11">
        <f>D21</f>
        <v>0.98</v>
      </c>
    </row>
    <row r="22" spans="1:5" ht="12.75">
      <c r="A22" s="10" t="s">
        <v>30</v>
      </c>
      <c r="B22" s="11">
        <v>0</v>
      </c>
      <c r="C22" s="11">
        <v>30</v>
      </c>
      <c r="D22" s="11">
        <v>55</v>
      </c>
      <c r="E22" s="11">
        <v>80</v>
      </c>
    </row>
    <row r="23" spans="1:5" ht="12.75">
      <c r="A23" s="11"/>
      <c r="B23" s="11">
        <v>0.01</v>
      </c>
      <c r="C23" s="11">
        <f>B23</f>
        <v>0.01</v>
      </c>
      <c r="D23" s="11">
        <v>0.97</v>
      </c>
      <c r="E23" s="11">
        <f>D23</f>
        <v>0.97</v>
      </c>
    </row>
    <row r="24" spans="1:5" ht="12.75">
      <c r="A24" s="10" t="s">
        <v>31</v>
      </c>
      <c r="B24" s="11">
        <v>0</v>
      </c>
      <c r="C24" s="11">
        <v>22.5</v>
      </c>
      <c r="D24" s="11">
        <v>30</v>
      </c>
      <c r="E24" s="11">
        <f>E20</f>
        <v>80</v>
      </c>
    </row>
    <row r="25" spans="1:5" ht="12.75">
      <c r="A25" s="11"/>
      <c r="B25" s="11">
        <v>0.015</v>
      </c>
      <c r="C25" s="11">
        <f>B25</f>
        <v>0.015</v>
      </c>
      <c r="D25" s="11">
        <v>0.985</v>
      </c>
      <c r="E25" s="11">
        <f>D25</f>
        <v>0.985</v>
      </c>
    </row>
    <row r="26" spans="1:5" ht="12.75">
      <c r="A26" s="10" t="s">
        <v>26</v>
      </c>
      <c r="B26" s="11">
        <v>0</v>
      </c>
      <c r="C26" s="11">
        <v>22.5</v>
      </c>
      <c r="D26" s="11">
        <v>47.5</v>
      </c>
      <c r="E26" s="11">
        <f>E24</f>
        <v>80</v>
      </c>
    </row>
    <row r="27" spans="1:5" ht="12.75">
      <c r="A27" s="11"/>
      <c r="B27" s="11">
        <v>0.02</v>
      </c>
      <c r="C27" s="11">
        <f>B27</f>
        <v>0.02</v>
      </c>
      <c r="D27" s="11">
        <v>0.975</v>
      </c>
      <c r="E27" s="11">
        <f>D27</f>
        <v>0.975</v>
      </c>
    </row>
    <row r="28" spans="1:5" ht="12.75">
      <c r="A28" s="10" t="s">
        <v>32</v>
      </c>
      <c r="B28" s="11">
        <v>0</v>
      </c>
      <c r="C28" s="11">
        <v>15</v>
      </c>
      <c r="D28" s="11">
        <v>22.5</v>
      </c>
      <c r="E28" s="11">
        <f>E26</f>
        <v>80</v>
      </c>
    </row>
    <row r="29" spans="1:5" ht="12.75">
      <c r="A29" s="11"/>
      <c r="B29" s="11">
        <v>0.025</v>
      </c>
      <c r="C29" s="11">
        <f>B29</f>
        <v>0.025</v>
      </c>
      <c r="D29" s="11">
        <v>0.99</v>
      </c>
      <c r="E29" s="11">
        <f>D29</f>
        <v>0.99</v>
      </c>
    </row>
    <row r="30" spans="1:5" ht="12.75">
      <c r="A30" s="10" t="s">
        <v>33</v>
      </c>
      <c r="B30" s="11">
        <v>0</v>
      </c>
      <c r="C30" s="11">
        <v>7.5</v>
      </c>
      <c r="D30" s="11">
        <v>15</v>
      </c>
      <c r="E30" s="11">
        <f>E28</f>
        <v>80</v>
      </c>
    </row>
    <row r="31" spans="1:5" ht="12.75">
      <c r="A31" s="11"/>
      <c r="B31" s="11">
        <v>0.03</v>
      </c>
      <c r="C31" s="11">
        <f>B31</f>
        <v>0.03</v>
      </c>
      <c r="D31" s="11">
        <v>0.995</v>
      </c>
      <c r="E31" s="11">
        <f>D31</f>
        <v>0.995</v>
      </c>
    </row>
    <row r="32" spans="2:6" ht="11.25">
      <c r="B32" s="6" t="s">
        <v>34</v>
      </c>
      <c r="C32" s="45" t="s">
        <v>41</v>
      </c>
      <c r="D32" s="45"/>
      <c r="E32" s="45" t="s">
        <v>42</v>
      </c>
      <c r="F32" s="45"/>
    </row>
    <row r="33" spans="1:6" ht="11.25">
      <c r="A33" s="6" t="s">
        <v>39</v>
      </c>
      <c r="B33" s="6">
        <f>'NEN 6079 (verbergen)'!B17</f>
        <v>31.54867621220766</v>
      </c>
      <c r="C33" s="6">
        <f>B33</f>
        <v>31.54867621220766</v>
      </c>
      <c r="D33" s="6">
        <f>C33</f>
        <v>31.54867621220766</v>
      </c>
      <c r="E33" s="6">
        <v>0</v>
      </c>
      <c r="F33" s="6">
        <f>B33</f>
        <v>31.54867621220766</v>
      </c>
    </row>
    <row r="34" spans="1:6" ht="11.25">
      <c r="A34" s="6" t="s">
        <v>40</v>
      </c>
      <c r="B34" s="6">
        <f>'NEN 6079 (verbergen)'!C30</f>
        <v>1</v>
      </c>
      <c r="C34" s="6">
        <v>0</v>
      </c>
      <c r="D34" s="6">
        <f>B34</f>
        <v>1</v>
      </c>
      <c r="E34" s="6">
        <f>B34</f>
        <v>1</v>
      </c>
      <c r="F34" s="6">
        <f>B34</f>
        <v>1</v>
      </c>
    </row>
  </sheetData>
  <sheetProtection/>
  <mergeCells count="2">
    <mergeCell ref="C32:D32"/>
    <mergeCell ref="E32:F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44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30.421875" style="0" customWidth="1"/>
    <col min="2" max="2" width="10.421875" style="0" customWidth="1"/>
    <col min="3" max="3" width="9.28125" style="0" customWidth="1"/>
    <col min="6" max="6" width="9.140625" style="3" customWidth="1"/>
    <col min="7" max="7" width="9.8515625" style="0" bestFit="1" customWidth="1"/>
  </cols>
  <sheetData>
    <row r="1" ht="12.75">
      <c r="A1" s="7" t="s">
        <v>10</v>
      </c>
    </row>
    <row r="3" ht="12.75">
      <c r="A3" s="12" t="s">
        <v>37</v>
      </c>
    </row>
    <row r="4" spans="1:5" ht="12.75">
      <c r="A4" s="7" t="s">
        <v>35</v>
      </c>
      <c r="B4" s="7">
        <f>hoogte</f>
        <v>10</v>
      </c>
      <c r="C4" s="7" t="s">
        <v>3</v>
      </c>
      <c r="D4" s="7"/>
      <c r="E4" s="7"/>
    </row>
    <row r="5" spans="1:3" ht="12.75">
      <c r="A5" s="7" t="s">
        <v>36</v>
      </c>
      <c r="B5">
        <f>breedte</f>
        <v>40</v>
      </c>
      <c r="C5" s="7"/>
    </row>
    <row r="6" spans="1:3" ht="12.75">
      <c r="A6" s="7" t="s">
        <v>15</v>
      </c>
      <c r="B6">
        <f>bron</f>
        <v>45</v>
      </c>
      <c r="C6" s="7" t="s">
        <v>16</v>
      </c>
    </row>
    <row r="8" ht="12.75">
      <c r="A8" s="2" t="s">
        <v>38</v>
      </c>
    </row>
    <row r="9" spans="1:3" ht="12.75">
      <c r="A9" s="7" t="s">
        <v>9</v>
      </c>
      <c r="B9">
        <f>B4</f>
        <v>10</v>
      </c>
      <c r="C9" s="7" t="s">
        <v>3</v>
      </c>
    </row>
    <row r="10" spans="1:3" ht="12.75">
      <c r="A10" s="7" t="s">
        <v>0</v>
      </c>
      <c r="B10">
        <f>breedte/2</f>
        <v>20</v>
      </c>
      <c r="C10" s="7" t="s">
        <v>3</v>
      </c>
    </row>
    <row r="11" spans="1:3" ht="12.75">
      <c r="A11" s="7" t="s">
        <v>2</v>
      </c>
      <c r="B11">
        <f>afstand/B10</f>
        <v>0.25</v>
      </c>
      <c r="C11" s="7" t="s">
        <v>3</v>
      </c>
    </row>
    <row r="13" spans="1:3" ht="12.75">
      <c r="A13" s="7" t="s">
        <v>1</v>
      </c>
      <c r="B13">
        <f>0.5*(B9/B10)</f>
        <v>0.25</v>
      </c>
      <c r="C13" s="7" t="s">
        <v>12</v>
      </c>
    </row>
    <row r="14" spans="1:3" ht="12.75">
      <c r="A14" s="7" t="s">
        <v>11</v>
      </c>
      <c r="B14">
        <f>1/SQRT(B13^2+B11^2)</f>
        <v>2.82842712474619</v>
      </c>
      <c r="C14" s="7" t="s">
        <v>12</v>
      </c>
    </row>
    <row r="15" spans="1:3" ht="12.75">
      <c r="A15" s="7" t="s">
        <v>13</v>
      </c>
      <c r="B15">
        <f>B13/SQRT(1+B11^2)</f>
        <v>0.24253562503633297</v>
      </c>
      <c r="C15" s="7" t="s">
        <v>12</v>
      </c>
    </row>
    <row r="16" spans="1:3" ht="12.75">
      <c r="A16" s="7" t="s">
        <v>14</v>
      </c>
      <c r="B16" s="1">
        <f>(4/(2*PI()))*(B13*B14*ATAN(B14)+(B15/B13)*ATAN(B15))</f>
        <v>0.7010816936046147</v>
      </c>
      <c r="C16" s="7" t="s">
        <v>12</v>
      </c>
    </row>
    <row r="17" spans="1:6" ht="12.75">
      <c r="A17" s="7" t="s">
        <v>17</v>
      </c>
      <c r="B17" s="3">
        <f>B6*B16</f>
        <v>31.54867621220766</v>
      </c>
      <c r="C17" s="7" t="s">
        <v>16</v>
      </c>
      <c r="F17"/>
    </row>
    <row r="18" ht="12.75">
      <c r="F18"/>
    </row>
    <row r="19" ht="12.75">
      <c r="F19"/>
    </row>
    <row r="20" spans="1:6" ht="12.75">
      <c r="A20" s="2" t="s">
        <v>43</v>
      </c>
      <c r="F20"/>
    </row>
    <row r="21" ht="12.75">
      <c r="F21"/>
    </row>
    <row r="22" spans="1:6" ht="15.75">
      <c r="A22">
        <v>1</v>
      </c>
      <c r="B22" s="7" t="s">
        <v>19</v>
      </c>
      <c r="C22" s="4">
        <f>IF($B$17&lt;=7.5,0,IF($B$17&lt;=15,(0.1333*$B$17)-1,1))</f>
        <v>1</v>
      </c>
      <c r="F22"/>
    </row>
    <row r="23" spans="1:6" ht="15.75">
      <c r="A23">
        <v>2</v>
      </c>
      <c r="B23" s="7" t="s">
        <v>20</v>
      </c>
      <c r="C23">
        <f>IF($B$17&lt;=22.5,0,IF($B$17&lt;=47.5,0.04*$B$17-0.9,1))</f>
        <v>0.3619470484883064</v>
      </c>
      <c r="F23"/>
    </row>
    <row r="24" spans="1:6" ht="15.75">
      <c r="A24">
        <v>3</v>
      </c>
      <c r="B24" s="7" t="s">
        <v>21</v>
      </c>
      <c r="C24">
        <f>IF($B$17&lt;=15,0,IF($B$17&lt;=22.5,0.133*$B$17-2,1))</f>
        <v>1</v>
      </c>
      <c r="F24"/>
    </row>
    <row r="25" spans="1:6" ht="15.75">
      <c r="A25">
        <v>4</v>
      </c>
      <c r="B25" s="7" t="s">
        <v>22</v>
      </c>
      <c r="C25">
        <f>IF($B$17&lt;=30,0,IF($B$17&lt;=55,0.04*$B$17-1.2,1))</f>
        <v>0.061947048488306455</v>
      </c>
      <c r="F25"/>
    </row>
    <row r="26" spans="1:6" ht="15.75">
      <c r="A26">
        <v>5</v>
      </c>
      <c r="B26" s="7" t="s">
        <v>23</v>
      </c>
      <c r="C26">
        <f>IF($B$17&lt;=22.5,0,IF($B$17&lt;=30,0.133*$B$17-3,1))</f>
        <v>1</v>
      </c>
      <c r="F26"/>
    </row>
    <row r="27" spans="1:6" ht="15.75">
      <c r="A27">
        <v>6</v>
      </c>
      <c r="B27" s="7" t="s">
        <v>24</v>
      </c>
      <c r="C27">
        <f>IF($B$17&lt;=37.5,0,IF($B$17&lt;=62.5,0.04*$B$17-1.5,1))</f>
        <v>0</v>
      </c>
      <c r="F27"/>
    </row>
    <row r="28" spans="1:6" ht="15.75">
      <c r="A28">
        <v>7</v>
      </c>
      <c r="B28" s="7" t="s">
        <v>25</v>
      </c>
      <c r="C28">
        <f>IF($B$17&lt;=30,0,IF($B$17&lt;=37.5,0.133*$B$17-4,1))</f>
        <v>0.19597393622361903</v>
      </c>
      <c r="F28"/>
    </row>
    <row r="29" spans="1:6" ht="12.75">
      <c r="A29" s="7" t="s">
        <v>18</v>
      </c>
      <c r="F29"/>
    </row>
    <row r="30" spans="1:6" ht="12.75">
      <c r="A30">
        <v>1</v>
      </c>
      <c r="B30" t="str">
        <f>VLOOKUP(A30,A22:C28,2)</f>
        <v>EIef0</v>
      </c>
      <c r="C30" s="2">
        <f>VLOOKUP(A30,A22:C28,3)</f>
        <v>1</v>
      </c>
      <c r="F30"/>
    </row>
    <row r="31" ht="12.75">
      <c r="F31"/>
    </row>
    <row r="32" ht="12.75">
      <c r="F32"/>
    </row>
    <row r="33" spans="3:6" ht="9.75" customHeight="1">
      <c r="C33" s="13"/>
      <c r="F33"/>
    </row>
    <row r="34" spans="1:6" ht="12.75">
      <c r="A34" s="7"/>
      <c r="F34"/>
    </row>
    <row r="35" spans="2:6" ht="12.75">
      <c r="B35" s="8"/>
      <c r="C35" s="9"/>
      <c r="F35"/>
    </row>
    <row r="36" spans="2:6" ht="12.75">
      <c r="B36" s="8"/>
      <c r="C36" s="9"/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  <row r="131" ht="12.75">
      <c r="F131"/>
    </row>
    <row r="132" ht="12.75">
      <c r="F132"/>
    </row>
    <row r="133" ht="12.75">
      <c r="F133"/>
    </row>
    <row r="134" ht="12.75">
      <c r="F134"/>
    </row>
    <row r="135" ht="12.75">
      <c r="F135"/>
    </row>
    <row r="136" ht="12.75">
      <c r="F136"/>
    </row>
    <row r="137" ht="12.75">
      <c r="F137"/>
    </row>
    <row r="138" ht="12.75">
      <c r="F138"/>
    </row>
    <row r="139" ht="12.75">
      <c r="F139"/>
    </row>
    <row r="140" ht="12.75">
      <c r="F140"/>
    </row>
    <row r="141" ht="12.75">
      <c r="F141"/>
    </row>
    <row r="142" ht="12.75">
      <c r="F142"/>
    </row>
    <row r="143" ht="12.75">
      <c r="F143"/>
    </row>
    <row r="144" ht="12.75">
      <c r="F144"/>
    </row>
    <row r="145" ht="12.75">
      <c r="F145"/>
    </row>
    <row r="146" ht="12.75">
      <c r="F146"/>
    </row>
    <row r="147" ht="12.75">
      <c r="F147"/>
    </row>
    <row r="148" ht="12.75">
      <c r="F148"/>
    </row>
    <row r="149" ht="12.75">
      <c r="F149"/>
    </row>
    <row r="150" ht="12.75">
      <c r="F150"/>
    </row>
    <row r="151" ht="12.75">
      <c r="F151"/>
    </row>
    <row r="152" ht="12.75">
      <c r="F152"/>
    </row>
    <row r="153" ht="12.75">
      <c r="F15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ht="12.75">
      <c r="F160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  <row r="179" ht="12.75">
      <c r="F179"/>
    </row>
    <row r="180" ht="12.75">
      <c r="F180"/>
    </row>
    <row r="181" ht="12.75">
      <c r="F181"/>
    </row>
    <row r="182" ht="12.75">
      <c r="F182"/>
    </row>
    <row r="183" ht="12.75">
      <c r="F183"/>
    </row>
    <row r="184" ht="12.75">
      <c r="F184"/>
    </row>
    <row r="185" ht="12.75">
      <c r="F185"/>
    </row>
    <row r="186" ht="12.75">
      <c r="F186"/>
    </row>
    <row r="187" ht="12.75">
      <c r="F187"/>
    </row>
    <row r="188" ht="12.75">
      <c r="F188"/>
    </row>
    <row r="189" ht="12.75">
      <c r="F189"/>
    </row>
    <row r="190" ht="12.75">
      <c r="F190"/>
    </row>
    <row r="191" ht="12.75">
      <c r="F191"/>
    </row>
    <row r="192" ht="12.75">
      <c r="F192"/>
    </row>
    <row r="193" ht="12.75">
      <c r="F193"/>
    </row>
    <row r="194" ht="12.75">
      <c r="F194"/>
    </row>
    <row r="195" ht="12.75">
      <c r="F195"/>
    </row>
    <row r="196" ht="12.75">
      <c r="F196"/>
    </row>
    <row r="197" ht="12.75">
      <c r="F197"/>
    </row>
    <row r="198" ht="12.75">
      <c r="F198"/>
    </row>
    <row r="199" ht="12.75">
      <c r="F199"/>
    </row>
    <row r="200" ht="12.75">
      <c r="F200"/>
    </row>
    <row r="201" ht="12.75">
      <c r="F201"/>
    </row>
    <row r="202" ht="12.75">
      <c r="F202"/>
    </row>
    <row r="203" ht="12.75">
      <c r="F203"/>
    </row>
    <row r="204" ht="12.75">
      <c r="F204"/>
    </row>
    <row r="205" ht="12.75">
      <c r="F205"/>
    </row>
    <row r="206" ht="12.75">
      <c r="F206"/>
    </row>
    <row r="207" ht="12.75">
      <c r="F207"/>
    </row>
    <row r="208" ht="12.75">
      <c r="F208"/>
    </row>
    <row r="209" ht="12.75">
      <c r="F209"/>
    </row>
    <row r="210" ht="12.75">
      <c r="F210"/>
    </row>
    <row r="211" ht="12.75">
      <c r="F211"/>
    </row>
    <row r="212" ht="12.75">
      <c r="F212"/>
    </row>
    <row r="213" ht="12.75">
      <c r="F213"/>
    </row>
    <row r="214" ht="12.75">
      <c r="F214"/>
    </row>
    <row r="215" ht="12.75">
      <c r="F215"/>
    </row>
    <row r="216" ht="12.75">
      <c r="F216"/>
    </row>
    <row r="217" ht="12.75">
      <c r="F217"/>
    </row>
    <row r="218" ht="12.75">
      <c r="F218"/>
    </row>
    <row r="219" ht="12.75">
      <c r="F219"/>
    </row>
    <row r="220" ht="12.75">
      <c r="F220"/>
    </row>
    <row r="221" ht="12.75">
      <c r="F221"/>
    </row>
    <row r="222" ht="12.75">
      <c r="F222"/>
    </row>
    <row r="223" ht="12.75">
      <c r="F223"/>
    </row>
    <row r="224" ht="12.75">
      <c r="F224"/>
    </row>
    <row r="225" ht="12.75">
      <c r="F225"/>
    </row>
    <row r="226" ht="12.75">
      <c r="F226"/>
    </row>
    <row r="227" ht="12.75">
      <c r="F227"/>
    </row>
    <row r="228" ht="12.75">
      <c r="F228"/>
    </row>
    <row r="229" ht="12.75">
      <c r="F229"/>
    </row>
    <row r="230" ht="12.75">
      <c r="F230"/>
    </row>
    <row r="231" ht="12.75">
      <c r="F231"/>
    </row>
    <row r="232" ht="12.75">
      <c r="F232"/>
    </row>
    <row r="233" ht="12.75">
      <c r="F233"/>
    </row>
    <row r="234" ht="12.75">
      <c r="F234"/>
    </row>
    <row r="235" ht="12.75">
      <c r="F235"/>
    </row>
    <row r="236" ht="12.75">
      <c r="F236"/>
    </row>
    <row r="237" ht="12.75">
      <c r="F237"/>
    </row>
    <row r="238" ht="12.75">
      <c r="F238"/>
    </row>
    <row r="239" ht="12.75">
      <c r="F239"/>
    </row>
    <row r="240" ht="12.75">
      <c r="F240"/>
    </row>
    <row r="241" ht="12.75">
      <c r="F241"/>
    </row>
    <row r="242" ht="12.75">
      <c r="F242"/>
    </row>
    <row r="243" ht="12.75">
      <c r="F243"/>
    </row>
    <row r="244" ht="12.75">
      <c r="F244"/>
    </row>
    <row r="245" ht="12.75">
      <c r="F245"/>
    </row>
    <row r="246" ht="12.75">
      <c r="F246"/>
    </row>
    <row r="247" ht="12.75">
      <c r="F247"/>
    </row>
    <row r="248" ht="12.75">
      <c r="F248"/>
    </row>
    <row r="249" ht="12.75">
      <c r="F249"/>
    </row>
    <row r="250" ht="12.75">
      <c r="F250"/>
    </row>
    <row r="251" ht="12.75">
      <c r="F251"/>
    </row>
    <row r="252" ht="12.75">
      <c r="F252"/>
    </row>
    <row r="253" ht="12.75">
      <c r="F253"/>
    </row>
    <row r="254" ht="12.75">
      <c r="F254"/>
    </row>
    <row r="255" ht="12.75"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  <row r="293" ht="12.75">
      <c r="F293"/>
    </row>
    <row r="294" ht="12.75">
      <c r="F294"/>
    </row>
    <row r="295" ht="12.75">
      <c r="F295"/>
    </row>
    <row r="296" ht="12.75">
      <c r="F296"/>
    </row>
    <row r="297" ht="12.75">
      <c r="F297"/>
    </row>
    <row r="298" ht="12.75">
      <c r="F298"/>
    </row>
    <row r="299" ht="12.75">
      <c r="F299"/>
    </row>
    <row r="300" ht="12.75">
      <c r="F300"/>
    </row>
    <row r="301" ht="12.75">
      <c r="F301"/>
    </row>
    <row r="302" ht="12.75">
      <c r="F302"/>
    </row>
    <row r="303" ht="12.75">
      <c r="F303"/>
    </row>
    <row r="304" ht="12.75">
      <c r="F304"/>
    </row>
    <row r="305" ht="12.75">
      <c r="F305"/>
    </row>
    <row r="306" ht="12.75">
      <c r="F306"/>
    </row>
    <row r="307" ht="12.75">
      <c r="F307"/>
    </row>
    <row r="308" ht="12.75">
      <c r="F308"/>
    </row>
    <row r="309" ht="12.75">
      <c r="F309"/>
    </row>
    <row r="310" ht="12.75">
      <c r="F310"/>
    </row>
    <row r="311" ht="12.75">
      <c r="F311"/>
    </row>
    <row r="312" ht="12.75">
      <c r="F312"/>
    </row>
    <row r="313" ht="12.75">
      <c r="F313"/>
    </row>
    <row r="314" ht="12.75">
      <c r="F314"/>
    </row>
    <row r="315" ht="12.75">
      <c r="F315"/>
    </row>
    <row r="316" ht="12.75">
      <c r="F316"/>
    </row>
    <row r="317" ht="12.75">
      <c r="F317"/>
    </row>
    <row r="318" ht="12.75">
      <c r="F318"/>
    </row>
    <row r="319" ht="12.75">
      <c r="F319"/>
    </row>
    <row r="320" ht="12.75">
      <c r="F320"/>
    </row>
    <row r="321" ht="12.75">
      <c r="F321"/>
    </row>
    <row r="322" ht="12.75">
      <c r="F322"/>
    </row>
    <row r="323" ht="12.75">
      <c r="F323"/>
    </row>
    <row r="324" ht="12.75">
      <c r="F324"/>
    </row>
    <row r="325" ht="12.75">
      <c r="F325"/>
    </row>
    <row r="326" ht="12.75">
      <c r="F326"/>
    </row>
    <row r="327" ht="12.75">
      <c r="F327"/>
    </row>
    <row r="328" ht="12.75">
      <c r="F328"/>
    </row>
    <row r="329" ht="12.75">
      <c r="F329"/>
    </row>
    <row r="330" ht="12.75">
      <c r="F330"/>
    </row>
    <row r="331" ht="12.75">
      <c r="F331"/>
    </row>
    <row r="332" ht="12.75">
      <c r="F332"/>
    </row>
    <row r="333" ht="12.75">
      <c r="F333"/>
    </row>
    <row r="334" ht="12.75">
      <c r="F334"/>
    </row>
    <row r="335" ht="12.75">
      <c r="F335"/>
    </row>
    <row r="336" ht="12.75">
      <c r="F336"/>
    </row>
    <row r="337" ht="12.75">
      <c r="F337"/>
    </row>
    <row r="338" ht="12.75">
      <c r="F338"/>
    </row>
    <row r="339" ht="12.75">
      <c r="F339"/>
    </row>
    <row r="340" ht="12.75">
      <c r="F340"/>
    </row>
    <row r="341" ht="12.75">
      <c r="F341"/>
    </row>
    <row r="342" ht="12.75">
      <c r="F342"/>
    </row>
    <row r="343" ht="12.75">
      <c r="F343"/>
    </row>
    <row r="344" ht="12.75">
      <c r="F344"/>
    </row>
    <row r="345" ht="12.75">
      <c r="F345"/>
    </row>
    <row r="346" ht="12.75">
      <c r="F346"/>
    </row>
    <row r="347" ht="12.75">
      <c r="F347"/>
    </row>
    <row r="348" ht="12.75">
      <c r="F348"/>
    </row>
    <row r="349" ht="12.75">
      <c r="F349"/>
    </row>
    <row r="350" ht="12.75">
      <c r="F350"/>
    </row>
    <row r="351" ht="12.75">
      <c r="F351"/>
    </row>
    <row r="352" ht="12.75">
      <c r="F352"/>
    </row>
    <row r="353" ht="12.75">
      <c r="F353"/>
    </row>
    <row r="354" ht="12.75">
      <c r="F354"/>
    </row>
    <row r="355" ht="12.75">
      <c r="F355"/>
    </row>
    <row r="356" ht="12.75">
      <c r="F356"/>
    </row>
    <row r="357" ht="12.75">
      <c r="F357"/>
    </row>
    <row r="358" ht="12.75">
      <c r="F358"/>
    </row>
    <row r="359" ht="12.75">
      <c r="F359"/>
    </row>
    <row r="360" ht="12.75">
      <c r="F360"/>
    </row>
    <row r="361" ht="12.75">
      <c r="F361"/>
    </row>
    <row r="362" ht="12.75">
      <c r="F362"/>
    </row>
    <row r="363" ht="12.75">
      <c r="F363"/>
    </row>
    <row r="364" ht="12.75">
      <c r="F364"/>
    </row>
    <row r="365" ht="12.75">
      <c r="F365"/>
    </row>
    <row r="366" ht="12.75">
      <c r="F366"/>
    </row>
    <row r="367" ht="12.75">
      <c r="F367"/>
    </row>
    <row r="368" ht="12.75">
      <c r="F368"/>
    </row>
    <row r="369" ht="12.75">
      <c r="F369"/>
    </row>
    <row r="370" ht="12.75">
      <c r="F370"/>
    </row>
    <row r="371" ht="12.75">
      <c r="F371"/>
    </row>
    <row r="372" ht="12.75">
      <c r="F372"/>
    </row>
    <row r="373" ht="12.75">
      <c r="F373"/>
    </row>
    <row r="374" ht="12.75">
      <c r="F374"/>
    </row>
    <row r="375" ht="12.75">
      <c r="F375"/>
    </row>
    <row r="376" ht="12.75">
      <c r="F376"/>
    </row>
    <row r="377" ht="12.75">
      <c r="F377"/>
    </row>
    <row r="378" ht="12.75">
      <c r="F378"/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4" ht="12.75">
      <c r="F384"/>
    </row>
    <row r="385" ht="12.75">
      <c r="F385"/>
    </row>
    <row r="386" ht="12.75">
      <c r="F386"/>
    </row>
    <row r="387" ht="12.75">
      <c r="F387"/>
    </row>
    <row r="388" ht="12.75">
      <c r="F388"/>
    </row>
    <row r="389" ht="12.75">
      <c r="F389"/>
    </row>
    <row r="390" ht="12.75">
      <c r="F390"/>
    </row>
    <row r="391" ht="12.75">
      <c r="F391"/>
    </row>
    <row r="392" ht="12.75">
      <c r="F392"/>
    </row>
    <row r="393" ht="12.75">
      <c r="F393"/>
    </row>
    <row r="394" ht="12.75">
      <c r="F394"/>
    </row>
    <row r="395" ht="12.75">
      <c r="F395"/>
    </row>
    <row r="396" ht="12.75">
      <c r="F396"/>
    </row>
    <row r="397" ht="12.75">
      <c r="F397"/>
    </row>
    <row r="398" ht="12.75">
      <c r="F398"/>
    </row>
    <row r="399" ht="12.75">
      <c r="F399"/>
    </row>
    <row r="400" ht="12.75">
      <c r="F400"/>
    </row>
    <row r="401" ht="12.75">
      <c r="F401"/>
    </row>
    <row r="402" ht="12.75">
      <c r="F402"/>
    </row>
    <row r="403" ht="12.75">
      <c r="F403"/>
    </row>
    <row r="404" ht="12.75">
      <c r="F404"/>
    </row>
    <row r="405" ht="12.75">
      <c r="F405"/>
    </row>
    <row r="406" ht="12.75">
      <c r="F406"/>
    </row>
    <row r="407" ht="12.75">
      <c r="F407"/>
    </row>
    <row r="408" ht="12.75">
      <c r="F408"/>
    </row>
    <row r="409" ht="12.75">
      <c r="F409"/>
    </row>
    <row r="410" ht="12.75">
      <c r="F410"/>
    </row>
    <row r="411" ht="12.75">
      <c r="F411"/>
    </row>
    <row r="412" ht="12.75">
      <c r="F412"/>
    </row>
    <row r="413" ht="12.75">
      <c r="F413"/>
    </row>
    <row r="414" ht="12.75">
      <c r="F414"/>
    </row>
    <row r="415" ht="12.75">
      <c r="F415"/>
    </row>
    <row r="416" ht="12.75">
      <c r="F416"/>
    </row>
    <row r="417" ht="12.75">
      <c r="F417"/>
    </row>
    <row r="418" ht="12.75">
      <c r="F418"/>
    </row>
    <row r="419" ht="12.75">
      <c r="F419"/>
    </row>
    <row r="420" ht="12.75">
      <c r="F420"/>
    </row>
    <row r="421" ht="12.75">
      <c r="F421"/>
    </row>
    <row r="422" ht="12.75">
      <c r="F422"/>
    </row>
    <row r="423" ht="12.75">
      <c r="F423"/>
    </row>
    <row r="424" ht="12.75">
      <c r="F424"/>
    </row>
    <row r="425" ht="12.75">
      <c r="F425"/>
    </row>
    <row r="426" ht="12.75">
      <c r="F426"/>
    </row>
    <row r="427" ht="12.75">
      <c r="F427"/>
    </row>
    <row r="428" ht="12.75">
      <c r="F428"/>
    </row>
    <row r="429" ht="12.75">
      <c r="F429"/>
    </row>
    <row r="430" ht="12.75">
      <c r="F430"/>
    </row>
    <row r="431" ht="12.75">
      <c r="F431"/>
    </row>
    <row r="432" ht="12.75">
      <c r="F432"/>
    </row>
    <row r="433" ht="12.75">
      <c r="F433"/>
    </row>
    <row r="434" ht="12.75">
      <c r="F434"/>
    </row>
    <row r="435" ht="12.75">
      <c r="F435"/>
    </row>
    <row r="436" ht="12.75">
      <c r="F436"/>
    </row>
    <row r="437" ht="12.75">
      <c r="F437"/>
    </row>
    <row r="438" ht="12.75">
      <c r="F438"/>
    </row>
    <row r="439" ht="12.75">
      <c r="F439"/>
    </row>
    <row r="440" ht="12.75">
      <c r="F440"/>
    </row>
    <row r="441" ht="12.75">
      <c r="F441"/>
    </row>
    <row r="442" ht="12.75">
      <c r="F442"/>
    </row>
    <row r="443" ht="12.75">
      <c r="F443"/>
    </row>
    <row r="444" ht="12.75">
      <c r="F444"/>
    </row>
    <row r="445" ht="12.75">
      <c r="F445"/>
    </row>
    <row r="446" ht="12.75">
      <c r="F446"/>
    </row>
    <row r="447" ht="12.75">
      <c r="F447"/>
    </row>
    <row r="448" ht="12.75">
      <c r="F448"/>
    </row>
    <row r="449" ht="12.75">
      <c r="F4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der Veek</dc:creator>
  <cp:keywords/>
  <dc:description/>
  <cp:lastModifiedBy>Dell</cp:lastModifiedBy>
  <cp:lastPrinted>2019-02-07T14:08:26Z</cp:lastPrinted>
  <dcterms:created xsi:type="dcterms:W3CDTF">2005-11-23T14:55:13Z</dcterms:created>
  <dcterms:modified xsi:type="dcterms:W3CDTF">2019-02-07T14:53:55Z</dcterms:modified>
  <cp:category/>
  <cp:version/>
  <cp:contentType/>
  <cp:contentStatus/>
</cp:coreProperties>
</file>